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0920"/>
  </bookViews>
  <sheets>
    <sheet name="RCE-Y2 ,7.88 KONTRAK" sheetId="1" r:id="rId1"/>
    <sheet name="RCE-Y3 4.99" sheetId="5" r:id="rId2"/>
    <sheet name="RCE-Y4 5.99" sheetId="6" r:id="rId3"/>
  </sheets>
  <calcPr calcId="125725"/>
</workbook>
</file>

<file path=xl/calcChain.xml><?xml version="1.0" encoding="utf-8"?>
<calcChain xmlns="http://schemas.openxmlformats.org/spreadsheetml/2006/main">
  <c r="D50" i="1"/>
  <c r="D44"/>
  <c r="D45" s="1"/>
  <c r="G38"/>
  <c r="F38"/>
  <c r="E38"/>
  <c r="D38"/>
  <c r="D37"/>
  <c r="D47" s="1"/>
  <c r="D30"/>
  <c r="B30"/>
  <c r="D49" s="1"/>
  <c r="D16"/>
  <c r="D17" s="1"/>
  <c r="D20" s="1"/>
  <c r="D31" s="1"/>
  <c r="D36" s="1"/>
  <c r="D50" i="5"/>
  <c r="D44"/>
  <c r="D45" s="1"/>
  <c r="G38"/>
  <c r="F38"/>
  <c r="E38"/>
  <c r="D38"/>
  <c r="D37" s="1"/>
  <c r="D47" s="1"/>
  <c r="D30"/>
  <c r="B30"/>
  <c r="D49" s="1"/>
  <c r="D16"/>
  <c r="D17" s="1"/>
  <c r="D20" s="1"/>
  <c r="D50" i="6"/>
  <c r="D38"/>
  <c r="D31" i="5" l="1"/>
  <c r="D36" s="1"/>
  <c r="D51" i="1"/>
  <c r="D51" i="5"/>
  <c r="D44" i="6"/>
  <c r="D45" s="1"/>
  <c r="G38"/>
  <c r="F38"/>
  <c r="E38"/>
  <c r="D30"/>
  <c r="B30"/>
  <c r="D49" s="1"/>
  <c r="D16"/>
  <c r="D17" s="1"/>
  <c r="D20" s="1"/>
  <c r="D31" s="1"/>
  <c r="D36" s="1"/>
  <c r="D37" l="1"/>
  <c r="D47" s="1"/>
  <c r="D51" s="1"/>
</calcChain>
</file>

<file path=xl/sharedStrings.xml><?xml version="1.0" encoding="utf-8"?>
<sst xmlns="http://schemas.openxmlformats.org/spreadsheetml/2006/main" count="198" uniqueCount="55">
  <si>
    <t>MAKLUMAT PERIBADI PEMOHON</t>
  </si>
  <si>
    <t>Maklumat Peribadi</t>
  </si>
  <si>
    <t>Maklumat Majikan</t>
  </si>
  <si>
    <t>Nama</t>
  </si>
  <si>
    <t>Nama Majikan</t>
  </si>
  <si>
    <t>No. Kad Pengenalan</t>
  </si>
  <si>
    <t>Jawatan</t>
  </si>
  <si>
    <t>Tarkh Lahir (hh/bb/tttt)</t>
  </si>
  <si>
    <t>Pekerjaan</t>
  </si>
  <si>
    <t>No. Telefon Bimbit</t>
  </si>
  <si>
    <t>No. Telefon Pejabat</t>
  </si>
  <si>
    <t>No. Telefon Rumah</t>
  </si>
  <si>
    <t>Tarikh Lantikan</t>
  </si>
  <si>
    <t>KIRAAN KELAYAKAN</t>
  </si>
  <si>
    <t>(A) = Gaji Pokok</t>
  </si>
  <si>
    <t>RM</t>
  </si>
  <si>
    <t>(B) = Jumlah Elaun Tetap</t>
  </si>
  <si>
    <t>(C) = (A+B) Gaji Tetap</t>
  </si>
  <si>
    <t xml:space="preserve">(D) = Kelayakan Potongan BPA </t>
  </si>
  <si>
    <t>(E) = Jumlah Potongan</t>
  </si>
  <si>
    <t>(F) = In-Transit</t>
  </si>
  <si>
    <t>(G) = (D-E-F)</t>
  </si>
  <si>
    <t>Kelayakan Tanpa Penyelesaian</t>
  </si>
  <si>
    <t>Penyelesaian Lain</t>
  </si>
  <si>
    <t>RM (Baki Penyelesaian)</t>
  </si>
  <si>
    <t>RM (Bulanan Penyelesaian)</t>
  </si>
  <si>
    <t>(H) = Jumlah Penyelesaian</t>
  </si>
  <si>
    <t>(I) = (G+H)</t>
  </si>
  <si>
    <t>Kelayakan Selepas Penyelesaian</t>
  </si>
  <si>
    <t>KIRAAN PINJAMAN</t>
  </si>
  <si>
    <t>(J) = Yuran Keanggotaan</t>
  </si>
  <si>
    <t>(K) = (I-J) Kelayakan Potongan</t>
  </si>
  <si>
    <t>(M) = Tempoh Ansuran</t>
  </si>
  <si>
    <t>Bulan</t>
  </si>
  <si>
    <t>(N) = Kadar Keuntungan</t>
  </si>
  <si>
    <t>Peratus</t>
  </si>
  <si>
    <t>(O) = Pinjaman Dipohon</t>
  </si>
  <si>
    <t>KIRAAN JUMLAH BERSIH DITERIMA OLEH PEMINJAM</t>
  </si>
  <si>
    <t>Jumlah Pinjaman Dipohon</t>
  </si>
  <si>
    <t>Dihantar Oleh:-</t>
  </si>
  <si>
    <t>Nama &amp; Kod Unit Perkhidmatan/Pegawai Pemasaran</t>
  </si>
  <si>
    <r>
      <t xml:space="preserve">BORANG PRA-PEMOHONAN PEMBIAYAAN PERIBADI </t>
    </r>
    <r>
      <rPr>
        <sz val="22"/>
        <rFont val="Britannic Bold"/>
      </rPr>
      <t>RCE</t>
    </r>
  </si>
  <si>
    <t>Jumlah Bersih Diterima</t>
  </si>
  <si>
    <t>Tetap</t>
  </si>
  <si>
    <t>2SEJATI</t>
  </si>
  <si>
    <t>1KOWAJA</t>
  </si>
  <si>
    <t>Registration Fess (one time payment)</t>
  </si>
  <si>
    <t>Ansuran before 2%</t>
  </si>
  <si>
    <t>Bulanan ansuran</t>
  </si>
  <si>
    <t>2 bulan bayaran awal</t>
  </si>
  <si>
    <t>Jumlah Penyelesaian</t>
  </si>
  <si>
    <t>Stamp Duty</t>
  </si>
  <si>
    <t>Bank Draf (jika ada penyelesaian)</t>
  </si>
  <si>
    <t>91% payout</t>
  </si>
  <si>
    <t>87% payout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</si>
</sst>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Britannic Bold"/>
      <family val="2"/>
    </font>
    <font>
      <b/>
      <sz val="10"/>
      <name val="Arial"/>
      <family val="2"/>
    </font>
    <font>
      <i/>
      <u/>
      <sz val="10"/>
      <color indexed="10"/>
      <name val="Britannic Bold"/>
      <family val="2"/>
    </font>
    <font>
      <i/>
      <u/>
      <sz val="10"/>
      <name val="Britannic Bold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22"/>
      <name val="Britannic Bold"/>
    </font>
    <font>
      <b/>
      <sz val="1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3" tint="0.59999389629810485"/>
        <bgColor indexed="49"/>
      </patternFill>
    </fill>
    <fill>
      <patternFill patternType="solid">
        <fgColor rgb="FFFFFF00"/>
        <bgColor indexed="49"/>
      </patternFill>
    </fill>
    <fill>
      <patternFill patternType="solid">
        <fgColor rgb="FF00FF00"/>
        <bgColor indexed="34"/>
      </patternFill>
    </fill>
    <fill>
      <patternFill patternType="solid">
        <fgColor rgb="FFCCFFFF"/>
        <bgColor indexed="41"/>
      </patternFill>
    </fill>
    <fill>
      <patternFill patternType="solid">
        <fgColor rgb="FFFF6699"/>
        <bgColor indexed="29"/>
      </patternFill>
    </fill>
    <fill>
      <patternFill patternType="solid">
        <fgColor rgb="FFFF6699"/>
        <bgColor indexed="34"/>
      </patternFill>
    </fill>
    <fill>
      <patternFill patternType="solid">
        <fgColor rgb="FF00FF00"/>
        <bgColor indexed="49"/>
      </patternFill>
    </fill>
    <fill>
      <patternFill patternType="solid">
        <fgColor rgb="FFFF6699"/>
        <bgColor indexed="41"/>
      </patternFill>
    </fill>
    <fill>
      <patternFill patternType="solid">
        <fgColor rgb="FFFF6699"/>
        <bgColor indexed="64"/>
      </patternFill>
    </fill>
    <fill>
      <patternFill patternType="solid">
        <fgColor rgb="FFFF6699"/>
        <bgColor indexed="49"/>
      </patternFill>
    </fill>
    <fill>
      <patternFill patternType="solid">
        <fgColor rgb="FFFFFF00"/>
        <bgColor indexed="3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4" fontId="1" fillId="0" borderId="1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" fontId="1" fillId="0" borderId="3" xfId="0" applyNumberFormat="1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 wrapText="1"/>
    </xf>
    <xf numFmtId="9" fontId="1" fillId="6" borderId="23" xfId="0" applyNumberFormat="1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 wrapText="1"/>
    </xf>
    <xf numFmtId="0" fontId="1" fillId="5" borderId="30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9" fontId="1" fillId="12" borderId="4" xfId="0" applyNumberFormat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/>
    </xf>
    <xf numFmtId="9" fontId="1" fillId="16" borderId="17" xfId="0" applyNumberFormat="1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1" fillId="11" borderId="2" xfId="0" applyNumberFormat="1" applyFont="1" applyFill="1" applyBorder="1" applyAlignment="1">
      <alignment horizontal="center" vertical="center"/>
    </xf>
    <xf numFmtId="2" fontId="1" fillId="11" borderId="3" xfId="0" applyNumberFormat="1" applyFont="1" applyFill="1" applyBorder="1" applyAlignment="1">
      <alignment horizontal="center" vertical="center"/>
    </xf>
    <xf numFmtId="2" fontId="1" fillId="11" borderId="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2" fontId="1" fillId="14" borderId="2" xfId="0" applyNumberFormat="1" applyFont="1" applyFill="1" applyBorder="1" applyAlignment="1">
      <alignment horizontal="center" vertical="center"/>
    </xf>
    <xf numFmtId="2" fontId="1" fillId="14" borderId="3" xfId="0" applyNumberFormat="1" applyFont="1" applyFill="1" applyBorder="1" applyAlignment="1">
      <alignment horizontal="center" vertical="center"/>
    </xf>
    <xf numFmtId="2" fontId="1" fillId="14" borderId="4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" fontId="6" fillId="7" borderId="0" xfId="0" applyNumberFormat="1" applyFont="1" applyFill="1" applyBorder="1" applyAlignment="1">
      <alignment horizontal="center" vertical="center"/>
    </xf>
    <xf numFmtId="4" fontId="6" fillId="7" borderId="10" xfId="0" applyNumberFormat="1" applyFont="1" applyFill="1" applyBorder="1" applyAlignment="1">
      <alignment horizontal="center" vertical="center"/>
    </xf>
    <xf numFmtId="2" fontId="1" fillId="19" borderId="2" xfId="0" applyNumberFormat="1" applyFont="1" applyFill="1" applyBorder="1" applyAlignment="1">
      <alignment horizontal="center" vertical="center"/>
    </xf>
    <xf numFmtId="2" fontId="1" fillId="19" borderId="3" xfId="0" applyNumberFormat="1" applyFont="1" applyFill="1" applyBorder="1" applyAlignment="1">
      <alignment horizontal="center" vertical="center"/>
    </xf>
    <xf numFmtId="2" fontId="1" fillId="19" borderId="4" xfId="0" applyNumberFormat="1" applyFont="1" applyFill="1" applyBorder="1" applyAlignment="1">
      <alignment horizontal="center" vertical="center"/>
    </xf>
    <xf numFmtId="4" fontId="1" fillId="6" borderId="30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4" fontId="1" fillId="10" borderId="16" xfId="0" applyNumberFormat="1" applyFont="1" applyFill="1" applyBorder="1" applyAlignment="1">
      <alignment horizontal="center" vertical="center"/>
    </xf>
    <xf numFmtId="4" fontId="1" fillId="10" borderId="36" xfId="0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4" fontId="1" fillId="6" borderId="24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4" fontId="1" fillId="6" borderId="25" xfId="0" applyNumberFormat="1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4" fontId="6" fillId="7" borderId="28" xfId="0" applyNumberFormat="1" applyFont="1" applyFill="1" applyBorder="1" applyAlignment="1">
      <alignment horizontal="center" vertical="center"/>
    </xf>
    <xf numFmtId="4" fontId="6" fillId="7" borderId="13" xfId="0" applyNumberFormat="1" applyFont="1" applyFill="1" applyBorder="1" applyAlignment="1">
      <alignment horizontal="center" vertical="center"/>
    </xf>
    <xf numFmtId="4" fontId="6" fillId="7" borderId="29" xfId="0" applyNumberFormat="1" applyFont="1" applyFill="1" applyBorder="1" applyAlignment="1">
      <alignment horizontal="center" vertical="center"/>
    </xf>
    <xf numFmtId="4" fontId="6" fillId="7" borderId="33" xfId="0" applyNumberFormat="1" applyFont="1" applyFill="1" applyBorder="1" applyAlignment="1">
      <alignment horizontal="center" vertical="center"/>
    </xf>
    <xf numFmtId="4" fontId="6" fillId="7" borderId="34" xfId="0" applyNumberFormat="1" applyFont="1" applyFill="1" applyBorder="1" applyAlignment="1">
      <alignment horizontal="center" vertical="center"/>
    </xf>
    <xf numFmtId="4" fontId="6" fillId="7" borderId="35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4" fontId="1" fillId="6" borderId="20" xfId="0" applyNumberFormat="1" applyFont="1" applyFill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4" fontId="1" fillId="6" borderId="21" xfId="0" applyNumberFormat="1" applyFont="1" applyFill="1" applyBorder="1" applyAlignment="1">
      <alignment horizontal="center" vertical="center"/>
    </xf>
    <xf numFmtId="4" fontId="6" fillId="7" borderId="24" xfId="0" applyNumberFormat="1" applyFont="1" applyFill="1" applyBorder="1" applyAlignment="1">
      <alignment horizontal="center" vertical="center"/>
    </xf>
    <xf numFmtId="4" fontId="6" fillId="7" borderId="8" xfId="0" applyNumberFormat="1" applyFont="1" applyFill="1" applyBorder="1" applyAlignment="1">
      <alignment horizontal="center" vertical="center"/>
    </xf>
    <xf numFmtId="4" fontId="6" fillId="7" borderId="25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4" fontId="6" fillId="9" borderId="16" xfId="0" applyNumberFormat="1" applyFont="1" applyFill="1" applyBorder="1" applyAlignment="1">
      <alignment horizontal="center" vertical="center"/>
    </xf>
    <xf numFmtId="4" fontId="6" fillId="9" borderId="36" xfId="0" applyNumberFormat="1" applyFont="1" applyFill="1" applyBorder="1" applyAlignment="1">
      <alignment horizontal="center" vertical="center"/>
    </xf>
    <xf numFmtId="4" fontId="6" fillId="9" borderId="17" xfId="0" applyNumberFormat="1" applyFont="1" applyFill="1" applyBorder="1" applyAlignment="1">
      <alignment horizontal="center" vertical="center"/>
    </xf>
    <xf numFmtId="4" fontId="1" fillId="10" borderId="2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4" fontId="6" fillId="11" borderId="2" xfId="0" applyNumberFormat="1" applyFont="1" applyFill="1" applyBorder="1" applyAlignment="1">
      <alignment horizontal="center" vertical="center"/>
    </xf>
    <xf numFmtId="4" fontId="6" fillId="11" borderId="4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4" fontId="6" fillId="7" borderId="3" xfId="0" applyNumberFormat="1" applyFont="1" applyFill="1" applyBorder="1" applyAlignment="1">
      <alignment horizontal="center" vertical="center"/>
    </xf>
    <xf numFmtId="4" fontId="6" fillId="7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4" fontId="6" fillId="15" borderId="14" xfId="0" applyNumberFormat="1" applyFont="1" applyFill="1" applyBorder="1" applyAlignment="1">
      <alignment horizontal="center" vertical="center"/>
    </xf>
    <xf numFmtId="4" fontId="6" fillId="18" borderId="3" xfId="0" applyNumberFormat="1" applyFont="1" applyFill="1" applyBorder="1" applyAlignment="1">
      <alignment horizontal="center" vertical="center"/>
    </xf>
    <xf numFmtId="4" fontId="6" fillId="18" borderId="4" xfId="0" applyNumberFormat="1" applyFont="1" applyFill="1" applyBorder="1" applyAlignment="1">
      <alignment horizontal="center" vertical="center"/>
    </xf>
    <xf numFmtId="0" fontId="6" fillId="7" borderId="3" xfId="0" applyNumberFormat="1" applyFont="1" applyFill="1" applyBorder="1" applyAlignment="1">
      <alignment horizontal="center" vertical="center"/>
    </xf>
    <xf numFmtId="0" fontId="6" fillId="7" borderId="4" xfId="0" applyNumberFormat="1" applyFont="1" applyFill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4" fontId="6" fillId="10" borderId="2" xfId="0" applyNumberFormat="1" applyFont="1" applyFill="1" applyBorder="1" applyAlignment="1">
      <alignment horizontal="center" vertical="center"/>
    </xf>
    <xf numFmtId="4" fontId="6" fillId="10" borderId="3" xfId="0" applyNumberFormat="1" applyFont="1" applyFill="1" applyBorder="1" applyAlignment="1">
      <alignment horizontal="center" vertical="center"/>
    </xf>
    <xf numFmtId="4" fontId="6" fillId="1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abSelected="1" topLeftCell="A34" workbookViewId="0">
      <selection activeCell="B55" sqref="B55"/>
    </sheetView>
  </sheetViews>
  <sheetFormatPr defaultColWidth="8.85546875" defaultRowHeight="12"/>
  <cols>
    <col min="1" max="1" width="29" style="1" customWidth="1"/>
    <col min="2" max="2" width="18.28515625" style="1" customWidth="1"/>
    <col min="3" max="3" width="17.7109375" style="1" customWidth="1"/>
    <col min="4" max="4" width="18.28515625" style="1" customWidth="1"/>
    <col min="5" max="5" width="12.42578125" style="1" customWidth="1"/>
    <col min="6" max="6" width="17.28515625" style="1" customWidth="1"/>
    <col min="7" max="7" width="12.42578125" style="1" customWidth="1"/>
    <col min="8" max="16384" width="8.85546875" style="1"/>
  </cols>
  <sheetData>
    <row r="1" spans="1:7">
      <c r="G1" s="2"/>
    </row>
    <row r="2" spans="1:7" ht="27">
      <c r="A2" s="3" t="s">
        <v>41</v>
      </c>
      <c r="G2" s="2"/>
    </row>
    <row r="3" spans="1:7">
      <c r="G3" s="2"/>
    </row>
    <row r="4" spans="1:7" ht="12.75">
      <c r="A4" s="4"/>
      <c r="F4" s="5"/>
      <c r="G4" s="6"/>
    </row>
    <row r="5" spans="1:7">
      <c r="A5" s="85" t="s">
        <v>0</v>
      </c>
      <c r="B5" s="85"/>
      <c r="C5" s="85"/>
      <c r="D5" s="85"/>
      <c r="E5" s="85"/>
      <c r="F5" s="85"/>
      <c r="G5" s="85"/>
    </row>
    <row r="6" spans="1:7">
      <c r="A6" s="114" t="s">
        <v>1</v>
      </c>
      <c r="B6" s="115"/>
      <c r="C6" s="116"/>
      <c r="D6" s="117" t="s">
        <v>2</v>
      </c>
      <c r="E6" s="117"/>
      <c r="F6" s="117"/>
      <c r="G6" s="117"/>
    </row>
    <row r="7" spans="1:7">
      <c r="A7" s="7" t="s">
        <v>3</v>
      </c>
      <c r="B7" s="8"/>
      <c r="C7" s="9"/>
      <c r="D7" s="10" t="s">
        <v>4</v>
      </c>
      <c r="E7" s="10"/>
      <c r="F7" s="11"/>
      <c r="G7" s="12"/>
    </row>
    <row r="8" spans="1:7">
      <c r="A8" s="7" t="s">
        <v>5</v>
      </c>
      <c r="B8" s="13"/>
      <c r="C8" s="14"/>
      <c r="D8" s="10" t="s">
        <v>6</v>
      </c>
      <c r="E8" s="10"/>
      <c r="F8" s="15"/>
      <c r="G8" s="16"/>
    </row>
    <row r="9" spans="1:7">
      <c r="A9" s="7" t="s">
        <v>7</v>
      </c>
      <c r="B9" s="17"/>
      <c r="C9" s="18"/>
      <c r="D9" s="10" t="s">
        <v>8</v>
      </c>
      <c r="E9" s="10"/>
      <c r="F9" s="19" t="s">
        <v>43</v>
      </c>
      <c r="G9" s="20"/>
    </row>
    <row r="10" spans="1:7">
      <c r="A10" s="21" t="s">
        <v>9</v>
      </c>
      <c r="B10" s="22"/>
      <c r="C10" s="23"/>
      <c r="D10" s="10" t="s">
        <v>10</v>
      </c>
      <c r="E10" s="10"/>
      <c r="F10" s="24"/>
      <c r="G10" s="25"/>
    </row>
    <row r="11" spans="1:7">
      <c r="A11" s="11" t="s">
        <v>11</v>
      </c>
      <c r="B11" s="26"/>
      <c r="C11" s="27"/>
      <c r="D11" s="10" t="s">
        <v>12</v>
      </c>
      <c r="E11" s="10"/>
      <c r="F11" s="28"/>
      <c r="G11" s="12"/>
    </row>
    <row r="12" spans="1:7">
      <c r="A12" s="29"/>
      <c r="B12" s="30"/>
      <c r="C12" s="30"/>
      <c r="D12" s="30"/>
      <c r="E12" s="30"/>
      <c r="F12" s="30"/>
      <c r="G12" s="31"/>
    </row>
    <row r="13" spans="1:7">
      <c r="A13" s="85" t="s">
        <v>13</v>
      </c>
      <c r="B13" s="85"/>
      <c r="C13" s="85"/>
      <c r="D13" s="85"/>
      <c r="E13" s="85"/>
      <c r="F13" s="85"/>
      <c r="G13" s="85"/>
    </row>
    <row r="14" spans="1:7">
      <c r="A14" s="32" t="s">
        <v>14</v>
      </c>
      <c r="B14" s="118" t="s">
        <v>15</v>
      </c>
      <c r="C14" s="118"/>
      <c r="D14" s="119">
        <v>1361.11</v>
      </c>
      <c r="E14" s="120"/>
      <c r="F14" s="120"/>
      <c r="G14" s="121"/>
    </row>
    <row r="15" spans="1:7">
      <c r="A15" s="33" t="s">
        <v>16</v>
      </c>
      <c r="B15" s="101" t="s">
        <v>15</v>
      </c>
      <c r="C15" s="101"/>
      <c r="D15" s="102"/>
      <c r="E15" s="103"/>
      <c r="F15" s="103"/>
      <c r="G15" s="104"/>
    </row>
    <row r="16" spans="1:7">
      <c r="A16" s="33" t="s">
        <v>17</v>
      </c>
      <c r="B16" s="101" t="s">
        <v>15</v>
      </c>
      <c r="C16" s="101"/>
      <c r="D16" s="122">
        <f>D14+D15</f>
        <v>1361.11</v>
      </c>
      <c r="E16" s="123"/>
      <c r="F16" s="123"/>
      <c r="G16" s="124"/>
    </row>
    <row r="17" spans="1:7">
      <c r="A17" s="34" t="s">
        <v>18</v>
      </c>
      <c r="B17" s="59" t="s">
        <v>15</v>
      </c>
      <c r="C17" s="35">
        <v>0.6</v>
      </c>
      <c r="D17" s="122">
        <f>D16*C17</f>
        <v>816.66599999999994</v>
      </c>
      <c r="E17" s="123"/>
      <c r="F17" s="123"/>
      <c r="G17" s="124"/>
    </row>
    <row r="18" spans="1:7">
      <c r="A18" s="36" t="s">
        <v>19</v>
      </c>
      <c r="B18" s="101" t="s">
        <v>15</v>
      </c>
      <c r="C18" s="101"/>
      <c r="D18" s="102">
        <v>604</v>
      </c>
      <c r="E18" s="103"/>
      <c r="F18" s="103"/>
      <c r="G18" s="104"/>
    </row>
    <row r="19" spans="1:7">
      <c r="A19" s="37" t="s">
        <v>20</v>
      </c>
      <c r="B19" s="101" t="s">
        <v>15</v>
      </c>
      <c r="C19" s="101"/>
      <c r="D19" s="102"/>
      <c r="E19" s="103"/>
      <c r="F19" s="103"/>
      <c r="G19" s="104"/>
    </row>
    <row r="20" spans="1:7">
      <c r="A20" s="38" t="s">
        <v>21</v>
      </c>
      <c r="B20" s="105" t="s">
        <v>15</v>
      </c>
      <c r="C20" s="101"/>
      <c r="D20" s="108">
        <f>D17-D18-D19</f>
        <v>212.66599999999994</v>
      </c>
      <c r="E20" s="109"/>
      <c r="F20" s="109"/>
      <c r="G20" s="110"/>
    </row>
    <row r="21" spans="1:7">
      <c r="A21" s="39" t="s">
        <v>22</v>
      </c>
      <c r="B21" s="106"/>
      <c r="C21" s="107"/>
      <c r="D21" s="111"/>
      <c r="E21" s="112"/>
      <c r="F21" s="112"/>
      <c r="G21" s="113"/>
    </row>
    <row r="22" spans="1:7">
      <c r="A22" s="40" t="s">
        <v>23</v>
      </c>
      <c r="B22" s="125" t="s">
        <v>24</v>
      </c>
      <c r="C22" s="126"/>
      <c r="D22" s="127" t="s">
        <v>25</v>
      </c>
      <c r="E22" s="128"/>
      <c r="F22" s="128"/>
      <c r="G22" s="129"/>
    </row>
    <row r="23" spans="1:7">
      <c r="A23" s="41" t="s">
        <v>45</v>
      </c>
      <c r="B23" s="99"/>
      <c r="C23" s="100"/>
      <c r="D23" s="96"/>
      <c r="E23" s="97"/>
      <c r="F23" s="97"/>
      <c r="G23" s="98"/>
    </row>
    <row r="24" spans="1:7">
      <c r="A24" s="41" t="s">
        <v>44</v>
      </c>
      <c r="B24" s="99"/>
      <c r="C24" s="100"/>
      <c r="D24" s="96"/>
      <c r="E24" s="97"/>
      <c r="F24" s="97"/>
      <c r="G24" s="98"/>
    </row>
    <row r="25" spans="1:7">
      <c r="A25" s="41">
        <v>3</v>
      </c>
      <c r="B25" s="99"/>
      <c r="C25" s="100"/>
      <c r="D25" s="96"/>
      <c r="E25" s="97"/>
      <c r="F25" s="97"/>
      <c r="G25" s="98"/>
    </row>
    <row r="26" spans="1:7">
      <c r="A26" s="41">
        <v>4</v>
      </c>
      <c r="B26" s="99"/>
      <c r="C26" s="100"/>
      <c r="D26" s="96"/>
      <c r="E26" s="97"/>
      <c r="F26" s="97"/>
      <c r="G26" s="98"/>
    </row>
    <row r="27" spans="1:7">
      <c r="A27" s="41">
        <v>5</v>
      </c>
      <c r="B27" s="99"/>
      <c r="C27" s="100"/>
      <c r="D27" s="96"/>
      <c r="E27" s="97"/>
      <c r="F27" s="97"/>
      <c r="G27" s="98"/>
    </row>
    <row r="28" spans="1:7">
      <c r="A28" s="41">
        <v>6</v>
      </c>
      <c r="B28" s="99"/>
      <c r="C28" s="100"/>
      <c r="D28" s="96"/>
      <c r="E28" s="97"/>
      <c r="F28" s="97"/>
      <c r="G28" s="98"/>
    </row>
    <row r="29" spans="1:7">
      <c r="A29" s="42">
        <v>7</v>
      </c>
      <c r="B29" s="99"/>
      <c r="C29" s="100"/>
      <c r="D29" s="130"/>
      <c r="E29" s="131"/>
      <c r="F29" s="131"/>
      <c r="G29" s="132"/>
    </row>
    <row r="30" spans="1:7">
      <c r="A30" s="43" t="s">
        <v>26</v>
      </c>
      <c r="B30" s="133">
        <f>SUM(B23:C29)</f>
        <v>0</v>
      </c>
      <c r="C30" s="134"/>
      <c r="D30" s="135">
        <f>SUM(D23:G29)</f>
        <v>0</v>
      </c>
      <c r="E30" s="136"/>
      <c r="F30" s="136"/>
      <c r="G30" s="137"/>
    </row>
    <row r="31" spans="1:7">
      <c r="A31" s="44" t="s">
        <v>27</v>
      </c>
      <c r="B31" s="105" t="s">
        <v>15</v>
      </c>
      <c r="C31" s="101"/>
      <c r="D31" s="108">
        <f>D20+D30</f>
        <v>212.66599999999994</v>
      </c>
      <c r="E31" s="109"/>
      <c r="F31" s="109"/>
      <c r="G31" s="110"/>
    </row>
    <row r="32" spans="1:7">
      <c r="A32" s="42" t="s">
        <v>28</v>
      </c>
      <c r="B32" s="106"/>
      <c r="C32" s="107"/>
      <c r="D32" s="111"/>
      <c r="E32" s="112"/>
      <c r="F32" s="112"/>
      <c r="G32" s="113"/>
    </row>
    <row r="33" spans="1:7">
      <c r="A33" s="45"/>
      <c r="B33" s="46"/>
      <c r="C33" s="46"/>
      <c r="D33" s="47"/>
      <c r="E33" s="47"/>
      <c r="F33" s="46"/>
      <c r="G33" s="48"/>
    </row>
    <row r="34" spans="1:7">
      <c r="A34" s="85" t="s">
        <v>29</v>
      </c>
      <c r="B34" s="85"/>
      <c r="C34" s="85"/>
      <c r="D34" s="85"/>
      <c r="E34" s="85"/>
      <c r="F34" s="85"/>
      <c r="G34" s="85"/>
    </row>
    <row r="35" spans="1:7">
      <c r="A35" s="49" t="s">
        <v>30</v>
      </c>
      <c r="B35" s="138" t="s">
        <v>15</v>
      </c>
      <c r="C35" s="139"/>
      <c r="D35" s="93">
        <v>20</v>
      </c>
      <c r="E35" s="93"/>
      <c r="F35" s="93"/>
      <c r="G35" s="93"/>
    </row>
    <row r="36" spans="1:7">
      <c r="A36" s="50" t="s">
        <v>31</v>
      </c>
      <c r="B36" s="83" t="s">
        <v>15</v>
      </c>
      <c r="C36" s="84"/>
      <c r="D36" s="140">
        <f>(D31-D35)</f>
        <v>192.66599999999994</v>
      </c>
      <c r="E36" s="140"/>
      <c r="F36" s="140"/>
      <c r="G36" s="140"/>
    </row>
    <row r="37" spans="1:7">
      <c r="A37" s="62" t="s">
        <v>48</v>
      </c>
      <c r="B37" s="60"/>
      <c r="C37" s="61"/>
      <c r="D37" s="141">
        <f>D38+(D38*2%)</f>
        <v>218.95999999999998</v>
      </c>
      <c r="E37" s="141"/>
      <c r="F37" s="141"/>
      <c r="G37" s="142"/>
    </row>
    <row r="38" spans="1:7">
      <c r="A38" s="54" t="s">
        <v>47</v>
      </c>
      <c r="B38" s="56"/>
      <c r="C38" s="55"/>
      <c r="D38" s="136">
        <f>SUM(D41+D41*D40*D39/12)/D39</f>
        <v>214.66666666666666</v>
      </c>
      <c r="E38" s="143" t="e">
        <f>SUM(E35+E35*6.88%*E36/12)/E36</f>
        <v>#DIV/0!</v>
      </c>
      <c r="F38" s="143" t="e">
        <f>SUM(F35+F35*6.88%*F36/12)/F36</f>
        <v>#DIV/0!</v>
      </c>
      <c r="G38" s="144" t="e">
        <f>SUM(G35+G35*6.88%*G36/12)/G36</f>
        <v>#DIV/0!</v>
      </c>
    </row>
    <row r="39" spans="1:7">
      <c r="A39" s="50" t="s">
        <v>32</v>
      </c>
      <c r="B39" s="83" t="s">
        <v>33</v>
      </c>
      <c r="C39" s="84"/>
      <c r="D39" s="93">
        <v>240</v>
      </c>
      <c r="E39" s="93"/>
      <c r="F39" s="93"/>
      <c r="G39" s="93"/>
    </row>
    <row r="40" spans="1:7">
      <c r="A40" s="50" t="s">
        <v>34</v>
      </c>
      <c r="B40" s="138" t="s">
        <v>35</v>
      </c>
      <c r="C40" s="139"/>
      <c r="D40" s="145">
        <v>7.8799999999999995E-2</v>
      </c>
      <c r="E40" s="145"/>
      <c r="F40" s="145"/>
      <c r="G40" s="145"/>
    </row>
    <row r="41" spans="1:7">
      <c r="A41" s="51" t="s">
        <v>36</v>
      </c>
      <c r="B41" s="146" t="s">
        <v>15</v>
      </c>
      <c r="C41" s="147"/>
      <c r="D41" s="148">
        <v>20000</v>
      </c>
      <c r="E41" s="149"/>
      <c r="F41" s="149"/>
      <c r="G41" s="150"/>
    </row>
    <row r="42" spans="1:7">
      <c r="A42" s="29"/>
      <c r="B42" s="30"/>
      <c r="C42" s="30"/>
      <c r="D42" s="30"/>
      <c r="E42" s="30"/>
      <c r="F42" s="30"/>
      <c r="G42" s="31"/>
    </row>
    <row r="43" spans="1:7">
      <c r="A43" s="85" t="s">
        <v>37</v>
      </c>
      <c r="B43" s="85"/>
      <c r="C43" s="85"/>
      <c r="D43" s="85"/>
      <c r="E43" s="85"/>
      <c r="F43" s="85"/>
      <c r="G43" s="85"/>
    </row>
    <row r="44" spans="1:7">
      <c r="A44" s="52" t="s">
        <v>38</v>
      </c>
      <c r="B44" s="86" t="s">
        <v>15</v>
      </c>
      <c r="C44" s="87"/>
      <c r="D44" s="88">
        <f>D41</f>
        <v>20000</v>
      </c>
      <c r="E44" s="88"/>
      <c r="F44" s="88"/>
      <c r="G44" s="89"/>
    </row>
    <row r="45" spans="1:7">
      <c r="A45" s="37" t="s">
        <v>54</v>
      </c>
      <c r="B45" s="94" t="s">
        <v>15</v>
      </c>
      <c r="C45" s="94"/>
      <c r="D45" s="95">
        <f>D44*92%</f>
        <v>18400</v>
      </c>
      <c r="E45" s="95"/>
      <c r="F45" s="95"/>
      <c r="G45" s="95"/>
    </row>
    <row r="46" spans="1:7">
      <c r="A46" s="57" t="s">
        <v>46</v>
      </c>
      <c r="B46" s="58"/>
      <c r="C46" s="58"/>
      <c r="D46" s="75">
        <v>20</v>
      </c>
      <c r="E46" s="76"/>
      <c r="F46" s="76"/>
      <c r="G46" s="77"/>
    </row>
    <row r="47" spans="1:7">
      <c r="A47" s="57" t="s">
        <v>49</v>
      </c>
      <c r="B47" s="58"/>
      <c r="C47" s="58"/>
      <c r="D47" s="75">
        <f>D37*2</f>
        <v>437.91999999999996</v>
      </c>
      <c r="E47" s="76"/>
      <c r="F47" s="76"/>
      <c r="G47" s="77"/>
    </row>
    <row r="48" spans="1:7">
      <c r="A48" s="57" t="s">
        <v>52</v>
      </c>
      <c r="B48" s="58"/>
      <c r="C48" s="58"/>
      <c r="D48" s="90"/>
      <c r="E48" s="91"/>
      <c r="F48" s="91"/>
      <c r="G48" s="92"/>
    </row>
    <row r="49" spans="1:7">
      <c r="A49" s="57" t="s">
        <v>50</v>
      </c>
      <c r="B49" s="58"/>
      <c r="C49" s="58"/>
      <c r="D49" s="75">
        <f>B30</f>
        <v>0</v>
      </c>
      <c r="E49" s="76"/>
      <c r="F49" s="76"/>
      <c r="G49" s="77"/>
    </row>
    <row r="50" spans="1:7">
      <c r="A50" s="57" t="s">
        <v>51</v>
      </c>
      <c r="B50" s="58"/>
      <c r="C50" s="58"/>
      <c r="D50" s="75">
        <f>SUM((D41*0.5%)+10)</f>
        <v>110</v>
      </c>
      <c r="E50" s="76"/>
      <c r="F50" s="76"/>
      <c r="G50" s="77"/>
    </row>
    <row r="51" spans="1:7">
      <c r="A51" s="78" t="s">
        <v>42</v>
      </c>
      <c r="B51" s="79"/>
      <c r="C51" s="79"/>
      <c r="D51" s="80">
        <f>D45-D46-D47-D49-D50</f>
        <v>17832.080000000002</v>
      </c>
      <c r="E51" s="81"/>
      <c r="F51" s="81"/>
      <c r="G51" s="82"/>
    </row>
    <row r="52" spans="1:7" ht="12.75" thickBot="1"/>
    <row r="53" spans="1:7">
      <c r="A53" s="30"/>
      <c r="B53" s="30"/>
      <c r="C53" s="30"/>
      <c r="D53" s="63"/>
      <c r="E53" s="64"/>
      <c r="F53" s="64"/>
      <c r="G53" s="65"/>
    </row>
    <row r="54" spans="1:7">
      <c r="A54" s="30"/>
      <c r="D54" s="66" t="s">
        <v>39</v>
      </c>
      <c r="E54" s="30"/>
      <c r="F54" s="30"/>
      <c r="G54" s="67"/>
    </row>
    <row r="55" spans="1:7">
      <c r="A55" s="30"/>
      <c r="D55" s="68" t="s">
        <v>40</v>
      </c>
      <c r="E55" s="30"/>
      <c r="F55" s="30"/>
      <c r="G55" s="67"/>
    </row>
    <row r="56" spans="1:7" ht="23.25">
      <c r="A56" s="74"/>
      <c r="D56" s="69"/>
      <c r="E56" s="30"/>
      <c r="F56" s="30"/>
      <c r="G56" s="67"/>
    </row>
    <row r="57" spans="1:7" ht="15.75">
      <c r="A57" s="30"/>
      <c r="D57" s="70"/>
      <c r="E57" s="30"/>
      <c r="F57" s="30"/>
      <c r="G57" s="67"/>
    </row>
    <row r="58" spans="1:7" ht="15.75">
      <c r="A58" s="30"/>
      <c r="D58" s="70"/>
      <c r="E58" s="30"/>
      <c r="F58" s="30"/>
      <c r="G58" s="67"/>
    </row>
    <row r="59" spans="1:7" ht="12.75" thickBot="1">
      <c r="A59" s="30"/>
      <c r="B59" s="30"/>
      <c r="C59" s="30"/>
      <c r="D59" s="71"/>
      <c r="E59" s="72"/>
      <c r="F59" s="72"/>
      <c r="G59" s="73"/>
    </row>
    <row r="60" spans="1:7">
      <c r="A60" s="30"/>
      <c r="B60" s="30"/>
      <c r="C60" s="30"/>
      <c r="D60" s="30"/>
      <c r="E60" s="30"/>
    </row>
    <row r="61" spans="1:7">
      <c r="A61" s="30"/>
      <c r="B61" s="30"/>
      <c r="C61" s="30"/>
      <c r="D61" s="30"/>
      <c r="E61" s="30"/>
    </row>
  </sheetData>
  <mergeCells count="62">
    <mergeCell ref="D37:G37"/>
    <mergeCell ref="D38:G38"/>
    <mergeCell ref="B40:C40"/>
    <mergeCell ref="D40:G40"/>
    <mergeCell ref="B41:C41"/>
    <mergeCell ref="D41:G41"/>
    <mergeCell ref="A34:G34"/>
    <mergeCell ref="B35:C35"/>
    <mergeCell ref="D35:G35"/>
    <mergeCell ref="B36:C36"/>
    <mergeCell ref="D36:G36"/>
    <mergeCell ref="B29:C29"/>
    <mergeCell ref="D29:G29"/>
    <mergeCell ref="B30:C30"/>
    <mergeCell ref="D30:G30"/>
    <mergeCell ref="B31:C32"/>
    <mergeCell ref="D31:G32"/>
    <mergeCell ref="B26:C26"/>
    <mergeCell ref="D26:G26"/>
    <mergeCell ref="B27:C27"/>
    <mergeCell ref="D27:G27"/>
    <mergeCell ref="B28:C28"/>
    <mergeCell ref="D28:G28"/>
    <mergeCell ref="B25:C25"/>
    <mergeCell ref="A5:G5"/>
    <mergeCell ref="A6:C6"/>
    <mergeCell ref="D6:G6"/>
    <mergeCell ref="A13:G13"/>
    <mergeCell ref="B14:C14"/>
    <mergeCell ref="D14:G14"/>
    <mergeCell ref="B15:C15"/>
    <mergeCell ref="D15:G15"/>
    <mergeCell ref="B16:C16"/>
    <mergeCell ref="D16:G16"/>
    <mergeCell ref="D17:G17"/>
    <mergeCell ref="D25:G25"/>
    <mergeCell ref="B22:C22"/>
    <mergeCell ref="D22:G22"/>
    <mergeCell ref="B23:C23"/>
    <mergeCell ref="D23:G23"/>
    <mergeCell ref="B24:C24"/>
    <mergeCell ref="D24:G24"/>
    <mergeCell ref="B18:C18"/>
    <mergeCell ref="D18:G18"/>
    <mergeCell ref="B19:C19"/>
    <mergeCell ref="D19:G19"/>
    <mergeCell ref="B20:C21"/>
    <mergeCell ref="D20:G21"/>
    <mergeCell ref="D50:G50"/>
    <mergeCell ref="A51:C51"/>
    <mergeCell ref="D51:G51"/>
    <mergeCell ref="B39:C39"/>
    <mergeCell ref="A43:G43"/>
    <mergeCell ref="B44:C44"/>
    <mergeCell ref="D44:G44"/>
    <mergeCell ref="D49:G49"/>
    <mergeCell ref="D47:G47"/>
    <mergeCell ref="D48:G48"/>
    <mergeCell ref="D39:G39"/>
    <mergeCell ref="B45:C45"/>
    <mergeCell ref="D45:G45"/>
    <mergeCell ref="D46:G46"/>
  </mergeCells>
  <pageMargins left="0.31496062992125984" right="0.31496062992125984" top="0.51181102362204722" bottom="0.5118110236220472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27" workbookViewId="0">
      <selection activeCell="A55" sqref="A55"/>
    </sheetView>
  </sheetViews>
  <sheetFormatPr defaultColWidth="8.85546875" defaultRowHeight="12"/>
  <cols>
    <col min="1" max="1" width="30.42578125" style="1" customWidth="1"/>
    <col min="2" max="2" width="17.5703125" style="1" customWidth="1"/>
    <col min="3" max="3" width="14.5703125" style="1" customWidth="1"/>
    <col min="4" max="4" width="17.140625" style="1" customWidth="1"/>
    <col min="5" max="5" width="12.7109375" style="1" customWidth="1"/>
    <col min="6" max="6" width="12.5703125" style="1" customWidth="1"/>
    <col min="7" max="7" width="14.5703125" style="1" customWidth="1"/>
    <col min="8" max="16384" width="8.85546875" style="1"/>
  </cols>
  <sheetData>
    <row r="1" spans="1:7">
      <c r="G1" s="2"/>
    </row>
    <row r="2" spans="1:7" ht="27">
      <c r="A2" s="3" t="s">
        <v>41</v>
      </c>
      <c r="G2" s="2"/>
    </row>
    <row r="3" spans="1:7">
      <c r="G3" s="2"/>
    </row>
    <row r="4" spans="1:7" ht="12.75">
      <c r="A4" s="4"/>
      <c r="F4" s="5"/>
      <c r="G4" s="6"/>
    </row>
    <row r="5" spans="1:7">
      <c r="A5" s="85" t="s">
        <v>0</v>
      </c>
      <c r="B5" s="85"/>
      <c r="C5" s="85"/>
      <c r="D5" s="85"/>
      <c r="E5" s="85"/>
      <c r="F5" s="85"/>
      <c r="G5" s="85"/>
    </row>
    <row r="6" spans="1:7">
      <c r="A6" s="114" t="s">
        <v>1</v>
      </c>
      <c r="B6" s="115"/>
      <c r="C6" s="116"/>
      <c r="D6" s="117" t="s">
        <v>2</v>
      </c>
      <c r="E6" s="117"/>
      <c r="F6" s="117"/>
      <c r="G6" s="117"/>
    </row>
    <row r="7" spans="1:7">
      <c r="A7" s="7" t="s">
        <v>3</v>
      </c>
      <c r="B7" s="8"/>
      <c r="C7" s="9"/>
      <c r="D7" s="10" t="s">
        <v>4</v>
      </c>
      <c r="E7" s="10"/>
      <c r="F7" s="11"/>
      <c r="G7" s="12"/>
    </row>
    <row r="8" spans="1:7">
      <c r="A8" s="7" t="s">
        <v>5</v>
      </c>
      <c r="B8" s="13"/>
      <c r="C8" s="14"/>
      <c r="D8" s="10" t="s">
        <v>6</v>
      </c>
      <c r="E8" s="10"/>
      <c r="F8" s="15"/>
      <c r="G8" s="16"/>
    </row>
    <row r="9" spans="1:7">
      <c r="A9" s="7" t="s">
        <v>7</v>
      </c>
      <c r="B9" s="17"/>
      <c r="C9" s="18"/>
      <c r="D9" s="10" t="s">
        <v>8</v>
      </c>
      <c r="E9" s="10"/>
      <c r="F9" s="19" t="s">
        <v>43</v>
      </c>
      <c r="G9" s="20"/>
    </row>
    <row r="10" spans="1:7">
      <c r="A10" s="21" t="s">
        <v>9</v>
      </c>
      <c r="B10" s="22"/>
      <c r="C10" s="23"/>
      <c r="D10" s="10" t="s">
        <v>10</v>
      </c>
      <c r="E10" s="10"/>
      <c r="F10" s="24"/>
      <c r="G10" s="25"/>
    </row>
    <row r="11" spans="1:7">
      <c r="A11" s="11" t="s">
        <v>11</v>
      </c>
      <c r="B11" s="26"/>
      <c r="C11" s="27"/>
      <c r="D11" s="10" t="s">
        <v>12</v>
      </c>
      <c r="E11" s="10"/>
      <c r="F11" s="28"/>
      <c r="G11" s="12"/>
    </row>
    <row r="12" spans="1:7">
      <c r="A12" s="29"/>
      <c r="B12" s="30"/>
      <c r="C12" s="30"/>
      <c r="D12" s="30"/>
      <c r="E12" s="30"/>
      <c r="F12" s="30"/>
      <c r="G12" s="31"/>
    </row>
    <row r="13" spans="1:7">
      <c r="A13" s="85" t="s">
        <v>13</v>
      </c>
      <c r="B13" s="85"/>
      <c r="C13" s="85"/>
      <c r="D13" s="85"/>
      <c r="E13" s="85"/>
      <c r="F13" s="85"/>
      <c r="G13" s="85"/>
    </row>
    <row r="14" spans="1:7">
      <c r="A14" s="32" t="s">
        <v>14</v>
      </c>
      <c r="B14" s="118" t="s">
        <v>15</v>
      </c>
      <c r="C14" s="118"/>
      <c r="D14" s="119">
        <v>2000</v>
      </c>
      <c r="E14" s="120"/>
      <c r="F14" s="120"/>
      <c r="G14" s="121"/>
    </row>
    <row r="15" spans="1:7">
      <c r="A15" s="33" t="s">
        <v>16</v>
      </c>
      <c r="B15" s="101" t="s">
        <v>15</v>
      </c>
      <c r="C15" s="101"/>
      <c r="D15" s="102"/>
      <c r="E15" s="103"/>
      <c r="F15" s="103"/>
      <c r="G15" s="104"/>
    </row>
    <row r="16" spans="1:7">
      <c r="A16" s="33" t="s">
        <v>17</v>
      </c>
      <c r="B16" s="101" t="s">
        <v>15</v>
      </c>
      <c r="C16" s="101"/>
      <c r="D16" s="122">
        <f>D14+D15</f>
        <v>2000</v>
      </c>
      <c r="E16" s="123"/>
      <c r="F16" s="123"/>
      <c r="G16" s="124"/>
    </row>
    <row r="17" spans="1:7">
      <c r="A17" s="34" t="s">
        <v>18</v>
      </c>
      <c r="B17" s="59" t="s">
        <v>15</v>
      </c>
      <c r="C17" s="35">
        <v>0.6</v>
      </c>
      <c r="D17" s="122">
        <f>D16*C17</f>
        <v>1200</v>
      </c>
      <c r="E17" s="123"/>
      <c r="F17" s="123"/>
      <c r="G17" s="124"/>
    </row>
    <row r="18" spans="1:7">
      <c r="A18" s="36" t="s">
        <v>19</v>
      </c>
      <c r="B18" s="101" t="s">
        <v>15</v>
      </c>
      <c r="C18" s="101"/>
      <c r="D18" s="102">
        <v>1000</v>
      </c>
      <c r="E18" s="103"/>
      <c r="F18" s="103"/>
      <c r="G18" s="104"/>
    </row>
    <row r="19" spans="1:7">
      <c r="A19" s="37" t="s">
        <v>20</v>
      </c>
      <c r="B19" s="101" t="s">
        <v>15</v>
      </c>
      <c r="C19" s="101"/>
      <c r="D19" s="102"/>
      <c r="E19" s="103"/>
      <c r="F19" s="103"/>
      <c r="G19" s="104"/>
    </row>
    <row r="20" spans="1:7">
      <c r="A20" s="38" t="s">
        <v>21</v>
      </c>
      <c r="B20" s="105" t="s">
        <v>15</v>
      </c>
      <c r="C20" s="101"/>
      <c r="D20" s="108">
        <f>D17-D18-D19</f>
        <v>200</v>
      </c>
      <c r="E20" s="109"/>
      <c r="F20" s="109"/>
      <c r="G20" s="110"/>
    </row>
    <row r="21" spans="1:7">
      <c r="A21" s="39" t="s">
        <v>22</v>
      </c>
      <c r="B21" s="106"/>
      <c r="C21" s="107"/>
      <c r="D21" s="111"/>
      <c r="E21" s="112"/>
      <c r="F21" s="112"/>
      <c r="G21" s="113"/>
    </row>
    <row r="22" spans="1:7">
      <c r="A22" s="40" t="s">
        <v>23</v>
      </c>
      <c r="B22" s="125" t="s">
        <v>24</v>
      </c>
      <c r="C22" s="126"/>
      <c r="D22" s="127" t="s">
        <v>25</v>
      </c>
      <c r="E22" s="128"/>
      <c r="F22" s="128"/>
      <c r="G22" s="129"/>
    </row>
    <row r="23" spans="1:7">
      <c r="A23" s="41" t="s">
        <v>45</v>
      </c>
      <c r="B23" s="99">
        <v>2000</v>
      </c>
      <c r="C23" s="100"/>
      <c r="D23" s="96">
        <v>200</v>
      </c>
      <c r="E23" s="97"/>
      <c r="F23" s="97"/>
      <c r="G23" s="98"/>
    </row>
    <row r="24" spans="1:7">
      <c r="A24" s="41" t="s">
        <v>44</v>
      </c>
      <c r="B24" s="99"/>
      <c r="C24" s="100"/>
      <c r="D24" s="96"/>
      <c r="E24" s="97"/>
      <c r="F24" s="97"/>
      <c r="G24" s="98"/>
    </row>
    <row r="25" spans="1:7">
      <c r="A25" s="41">
        <v>3</v>
      </c>
      <c r="B25" s="99"/>
      <c r="C25" s="100"/>
      <c r="D25" s="96"/>
      <c r="E25" s="97"/>
      <c r="F25" s="97"/>
      <c r="G25" s="98"/>
    </row>
    <row r="26" spans="1:7">
      <c r="A26" s="41">
        <v>4</v>
      </c>
      <c r="B26" s="99"/>
      <c r="C26" s="100"/>
      <c r="D26" s="96"/>
      <c r="E26" s="97"/>
      <c r="F26" s="97"/>
      <c r="G26" s="98"/>
    </row>
    <row r="27" spans="1:7">
      <c r="A27" s="41">
        <v>5</v>
      </c>
      <c r="B27" s="99"/>
      <c r="C27" s="100"/>
      <c r="D27" s="96"/>
      <c r="E27" s="97"/>
      <c r="F27" s="97"/>
      <c r="G27" s="98"/>
    </row>
    <row r="28" spans="1:7">
      <c r="A28" s="41">
        <v>6</v>
      </c>
      <c r="B28" s="99"/>
      <c r="C28" s="100"/>
      <c r="D28" s="96"/>
      <c r="E28" s="97"/>
      <c r="F28" s="97"/>
      <c r="G28" s="98"/>
    </row>
    <row r="29" spans="1:7">
      <c r="A29" s="42">
        <v>7</v>
      </c>
      <c r="B29" s="99"/>
      <c r="C29" s="100"/>
      <c r="D29" s="130"/>
      <c r="E29" s="131"/>
      <c r="F29" s="131"/>
      <c r="G29" s="132"/>
    </row>
    <row r="30" spans="1:7">
      <c r="A30" s="43" t="s">
        <v>26</v>
      </c>
      <c r="B30" s="133">
        <f>SUM(B23:C29)</f>
        <v>2000</v>
      </c>
      <c r="C30" s="134"/>
      <c r="D30" s="135">
        <f>SUM(D23:G29)</f>
        <v>200</v>
      </c>
      <c r="E30" s="136"/>
      <c r="F30" s="136"/>
      <c r="G30" s="137"/>
    </row>
    <row r="31" spans="1:7">
      <c r="A31" s="44" t="s">
        <v>27</v>
      </c>
      <c r="B31" s="105" t="s">
        <v>15</v>
      </c>
      <c r="C31" s="101"/>
      <c r="D31" s="108">
        <f>D20+D30</f>
        <v>400</v>
      </c>
      <c r="E31" s="109"/>
      <c r="F31" s="109"/>
      <c r="G31" s="110"/>
    </row>
    <row r="32" spans="1:7">
      <c r="A32" s="42" t="s">
        <v>28</v>
      </c>
      <c r="B32" s="106"/>
      <c r="C32" s="107"/>
      <c r="D32" s="111"/>
      <c r="E32" s="112"/>
      <c r="F32" s="112"/>
      <c r="G32" s="113"/>
    </row>
    <row r="33" spans="1:7">
      <c r="A33" s="45"/>
      <c r="B33" s="46"/>
      <c r="C33" s="46"/>
      <c r="D33" s="47"/>
      <c r="E33" s="47"/>
      <c r="F33" s="46"/>
      <c r="G33" s="48"/>
    </row>
    <row r="34" spans="1:7">
      <c r="A34" s="85" t="s">
        <v>29</v>
      </c>
      <c r="B34" s="85"/>
      <c r="C34" s="85"/>
      <c r="D34" s="85"/>
      <c r="E34" s="85"/>
      <c r="F34" s="85"/>
      <c r="G34" s="85"/>
    </row>
    <row r="35" spans="1:7">
      <c r="A35" s="49" t="s">
        <v>30</v>
      </c>
      <c r="B35" s="138" t="s">
        <v>15</v>
      </c>
      <c r="C35" s="139"/>
      <c r="D35" s="93">
        <v>20</v>
      </c>
      <c r="E35" s="93"/>
      <c r="F35" s="93"/>
      <c r="G35" s="93"/>
    </row>
    <row r="36" spans="1:7">
      <c r="A36" s="50" t="s">
        <v>31</v>
      </c>
      <c r="B36" s="83" t="s">
        <v>15</v>
      </c>
      <c r="C36" s="84"/>
      <c r="D36" s="140">
        <f>(D31-D35)</f>
        <v>380</v>
      </c>
      <c r="E36" s="140"/>
      <c r="F36" s="140"/>
      <c r="G36" s="140"/>
    </row>
    <row r="37" spans="1:7">
      <c r="A37" s="62" t="s">
        <v>48</v>
      </c>
      <c r="B37" s="60"/>
      <c r="C37" s="61"/>
      <c r="D37" s="141">
        <f>D38+(D38*2%)</f>
        <v>379.57004999999998</v>
      </c>
      <c r="E37" s="141"/>
      <c r="F37" s="141"/>
      <c r="G37" s="142"/>
    </row>
    <row r="38" spans="1:7">
      <c r="A38" s="54" t="s">
        <v>47</v>
      </c>
      <c r="B38" s="56"/>
      <c r="C38" s="55"/>
      <c r="D38" s="136">
        <f>SUM(D41+D41*D40*D39/12)/D39</f>
        <v>372.1275</v>
      </c>
      <c r="E38" s="143" t="e">
        <f>SUM(E35+E35*6.88%*E36/12)/E36</f>
        <v>#DIV/0!</v>
      </c>
      <c r="F38" s="143" t="e">
        <f>SUM(F35+F35*6.88%*F36/12)/F36</f>
        <v>#DIV/0!</v>
      </c>
      <c r="G38" s="144" t="e">
        <f>SUM(G35+G35*6.88%*G36/12)/G36</f>
        <v>#DIV/0!</v>
      </c>
    </row>
    <row r="39" spans="1:7">
      <c r="A39" s="50" t="s">
        <v>32</v>
      </c>
      <c r="B39" s="83" t="s">
        <v>33</v>
      </c>
      <c r="C39" s="84"/>
      <c r="D39" s="93">
        <v>240</v>
      </c>
      <c r="E39" s="93"/>
      <c r="F39" s="93"/>
      <c r="G39" s="93"/>
    </row>
    <row r="40" spans="1:7">
      <c r="A40" s="50" t="s">
        <v>34</v>
      </c>
      <c r="B40" s="138" t="s">
        <v>35</v>
      </c>
      <c r="C40" s="139"/>
      <c r="D40" s="145">
        <v>4.99E-2</v>
      </c>
      <c r="E40" s="145"/>
      <c r="F40" s="145"/>
      <c r="G40" s="145"/>
    </row>
    <row r="41" spans="1:7">
      <c r="A41" s="51" t="s">
        <v>36</v>
      </c>
      <c r="B41" s="146" t="s">
        <v>15</v>
      </c>
      <c r="C41" s="147"/>
      <c r="D41" s="148">
        <v>44700</v>
      </c>
      <c r="E41" s="149"/>
      <c r="F41" s="149"/>
      <c r="G41" s="150"/>
    </row>
    <row r="42" spans="1:7">
      <c r="A42" s="29"/>
      <c r="B42" s="30"/>
      <c r="C42" s="30"/>
      <c r="D42" s="30"/>
      <c r="E42" s="30"/>
      <c r="F42" s="30"/>
      <c r="G42" s="31"/>
    </row>
    <row r="43" spans="1:7">
      <c r="A43" s="85" t="s">
        <v>37</v>
      </c>
      <c r="B43" s="85"/>
      <c r="C43" s="85"/>
      <c r="D43" s="85"/>
      <c r="E43" s="85"/>
      <c r="F43" s="85"/>
      <c r="G43" s="85"/>
    </row>
    <row r="44" spans="1:7">
      <c r="A44" s="52" t="s">
        <v>38</v>
      </c>
      <c r="B44" s="86" t="s">
        <v>15</v>
      </c>
      <c r="C44" s="87"/>
      <c r="D44" s="88">
        <f>D41</f>
        <v>44700</v>
      </c>
      <c r="E44" s="88"/>
      <c r="F44" s="88"/>
      <c r="G44" s="89"/>
    </row>
    <row r="45" spans="1:7">
      <c r="A45" s="37" t="s">
        <v>53</v>
      </c>
      <c r="B45" s="94" t="s">
        <v>15</v>
      </c>
      <c r="C45" s="94"/>
      <c r="D45" s="95">
        <f>D44*92%</f>
        <v>41124</v>
      </c>
      <c r="E45" s="95"/>
      <c r="F45" s="95"/>
      <c r="G45" s="95"/>
    </row>
    <row r="46" spans="1:7">
      <c r="A46" s="57" t="s">
        <v>46</v>
      </c>
      <c r="B46" s="58"/>
      <c r="C46" s="58"/>
      <c r="D46" s="75">
        <v>20</v>
      </c>
      <c r="E46" s="76"/>
      <c r="F46" s="76"/>
      <c r="G46" s="77"/>
    </row>
    <row r="47" spans="1:7">
      <c r="A47" s="57" t="s">
        <v>49</v>
      </c>
      <c r="B47" s="58"/>
      <c r="C47" s="58"/>
      <c r="D47" s="75">
        <f>D37*2</f>
        <v>759.14009999999996</v>
      </c>
      <c r="E47" s="76"/>
      <c r="F47" s="76"/>
      <c r="G47" s="77"/>
    </row>
    <row r="48" spans="1:7">
      <c r="A48" s="57" t="s">
        <v>52</v>
      </c>
      <c r="B48" s="58"/>
      <c r="C48" s="58"/>
      <c r="D48" s="90"/>
      <c r="E48" s="91"/>
      <c r="F48" s="91"/>
      <c r="G48" s="92"/>
    </row>
    <row r="49" spans="1:7">
      <c r="A49" s="57" t="s">
        <v>50</v>
      </c>
      <c r="B49" s="58"/>
      <c r="C49" s="58"/>
      <c r="D49" s="75">
        <f>B30</f>
        <v>2000</v>
      </c>
      <c r="E49" s="76"/>
      <c r="F49" s="76"/>
      <c r="G49" s="77"/>
    </row>
    <row r="50" spans="1:7">
      <c r="A50" s="57" t="s">
        <v>51</v>
      </c>
      <c r="B50" s="58"/>
      <c r="C50" s="58"/>
      <c r="D50" s="75">
        <f>SUM((D41*0.5%)+10)</f>
        <v>233.5</v>
      </c>
      <c r="E50" s="76"/>
      <c r="F50" s="76"/>
      <c r="G50" s="77"/>
    </row>
    <row r="51" spans="1:7">
      <c r="A51" s="78" t="s">
        <v>42</v>
      </c>
      <c r="B51" s="79"/>
      <c r="C51" s="79"/>
      <c r="D51" s="80">
        <f>D45-D46-D47-D49-D50</f>
        <v>38111.359900000003</v>
      </c>
      <c r="E51" s="81"/>
      <c r="F51" s="81"/>
      <c r="G51" s="82"/>
    </row>
    <row r="52" spans="1:7" ht="12.75" thickBot="1"/>
    <row r="53" spans="1:7">
      <c r="A53" s="30"/>
      <c r="B53" s="30"/>
      <c r="C53" s="30"/>
      <c r="D53" s="63"/>
      <c r="E53" s="64"/>
      <c r="F53" s="64"/>
      <c r="G53" s="65"/>
    </row>
    <row r="54" spans="1:7">
      <c r="A54" s="30"/>
      <c r="D54" s="66" t="s">
        <v>39</v>
      </c>
      <c r="E54" s="30"/>
      <c r="F54" s="30"/>
      <c r="G54" s="67"/>
    </row>
    <row r="55" spans="1:7">
      <c r="A55" s="30"/>
      <c r="D55" s="68" t="s">
        <v>40</v>
      </c>
      <c r="E55" s="30"/>
      <c r="F55" s="30"/>
      <c r="G55" s="67"/>
    </row>
    <row r="56" spans="1:7" ht="23.25">
      <c r="A56" s="74"/>
      <c r="D56" s="69"/>
      <c r="E56" s="30"/>
      <c r="F56" s="30"/>
      <c r="G56" s="67"/>
    </row>
    <row r="57" spans="1:7" ht="15.75">
      <c r="A57" s="30"/>
      <c r="D57" s="70"/>
      <c r="E57" s="30"/>
      <c r="F57" s="30"/>
      <c r="G57" s="67"/>
    </row>
    <row r="58" spans="1:7" ht="15.75">
      <c r="A58" s="30"/>
      <c r="D58" s="70"/>
      <c r="E58" s="30"/>
      <c r="F58" s="30"/>
      <c r="G58" s="67"/>
    </row>
    <row r="59" spans="1:7" ht="12.75" thickBot="1">
      <c r="A59" s="30"/>
      <c r="B59" s="30"/>
      <c r="C59" s="30"/>
      <c r="D59" s="71"/>
      <c r="E59" s="72"/>
      <c r="F59" s="72"/>
      <c r="G59" s="73"/>
    </row>
    <row r="60" spans="1:7">
      <c r="A60" s="30"/>
      <c r="B60" s="30"/>
      <c r="C60" s="30"/>
      <c r="D60" s="30"/>
      <c r="E60" s="30"/>
    </row>
    <row r="61" spans="1:7">
      <c r="A61" s="30"/>
      <c r="B61" s="30"/>
      <c r="C61" s="30"/>
      <c r="D61" s="30"/>
      <c r="E61" s="30"/>
    </row>
  </sheetData>
  <mergeCells count="62">
    <mergeCell ref="B44:C44"/>
    <mergeCell ref="D38:G38"/>
    <mergeCell ref="D39:G39"/>
    <mergeCell ref="B40:C40"/>
    <mergeCell ref="D40:G40"/>
    <mergeCell ref="B41:C41"/>
    <mergeCell ref="D41:G41"/>
    <mergeCell ref="B39:C39"/>
    <mergeCell ref="D44:G44"/>
    <mergeCell ref="B35:C35"/>
    <mergeCell ref="D35:G35"/>
    <mergeCell ref="B36:C36"/>
    <mergeCell ref="D36:G36"/>
    <mergeCell ref="A43:G43"/>
    <mergeCell ref="B30:C30"/>
    <mergeCell ref="D30:G30"/>
    <mergeCell ref="B31:C32"/>
    <mergeCell ref="D31:G32"/>
    <mergeCell ref="A34:G34"/>
    <mergeCell ref="B22:C22"/>
    <mergeCell ref="D22:G22"/>
    <mergeCell ref="B23:C23"/>
    <mergeCell ref="B26:C26"/>
    <mergeCell ref="D26:G26"/>
    <mergeCell ref="B15:C15"/>
    <mergeCell ref="D15:G15"/>
    <mergeCell ref="B16:C16"/>
    <mergeCell ref="D16:G16"/>
    <mergeCell ref="D17:G17"/>
    <mergeCell ref="A5:G5"/>
    <mergeCell ref="A6:C6"/>
    <mergeCell ref="D6:G6"/>
    <mergeCell ref="A13:G13"/>
    <mergeCell ref="B14:C14"/>
    <mergeCell ref="D14:G14"/>
    <mergeCell ref="B18:C18"/>
    <mergeCell ref="D18:G18"/>
    <mergeCell ref="B19:C19"/>
    <mergeCell ref="D19:G19"/>
    <mergeCell ref="B20:C21"/>
    <mergeCell ref="D20:G21"/>
    <mergeCell ref="A51:C51"/>
    <mergeCell ref="D51:G51"/>
    <mergeCell ref="D47:G47"/>
    <mergeCell ref="D48:G48"/>
    <mergeCell ref="D23:G23"/>
    <mergeCell ref="B24:C24"/>
    <mergeCell ref="D24:G24"/>
    <mergeCell ref="B25:C25"/>
    <mergeCell ref="D25:G25"/>
    <mergeCell ref="B27:C27"/>
    <mergeCell ref="D27:G27"/>
    <mergeCell ref="B28:C28"/>
    <mergeCell ref="D28:G28"/>
    <mergeCell ref="D37:G37"/>
    <mergeCell ref="B29:C29"/>
    <mergeCell ref="D29:G29"/>
    <mergeCell ref="D46:G46"/>
    <mergeCell ref="B45:C45"/>
    <mergeCell ref="D45:G45"/>
    <mergeCell ref="D49:G49"/>
    <mergeCell ref="D50:G50"/>
  </mergeCells>
  <pageMargins left="0.31496062992125984" right="0.31496062992125984" top="0.51181102362204722" bottom="0.5118110236220472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topLeftCell="A19" workbookViewId="0">
      <selection activeCell="A45" sqref="A45"/>
    </sheetView>
  </sheetViews>
  <sheetFormatPr defaultColWidth="8.85546875" defaultRowHeight="12"/>
  <cols>
    <col min="1" max="1" width="26.85546875" style="1" customWidth="1"/>
    <col min="2" max="2" width="12.7109375" style="1" customWidth="1"/>
    <col min="3" max="3" width="14.28515625" style="1" customWidth="1"/>
    <col min="4" max="4" width="3.140625" style="1" customWidth="1"/>
    <col min="5" max="5" width="12.7109375" style="1" customWidth="1"/>
    <col min="6" max="6" width="14.7109375" style="1" customWidth="1"/>
    <col min="7" max="7" width="14" style="1" customWidth="1"/>
    <col min="8" max="10" width="8.85546875" style="1"/>
    <col min="11" max="11" width="9" style="1" bestFit="1" customWidth="1"/>
    <col min="12" max="16384" width="8.85546875" style="1"/>
  </cols>
  <sheetData>
    <row r="1" spans="1:7">
      <c r="G1" s="2"/>
    </row>
    <row r="2" spans="1:7" ht="27">
      <c r="A2" s="3" t="s">
        <v>41</v>
      </c>
      <c r="G2" s="2"/>
    </row>
    <row r="3" spans="1:7">
      <c r="G3" s="2"/>
    </row>
    <row r="4" spans="1:7" ht="12.75">
      <c r="A4" s="4"/>
      <c r="F4" s="5"/>
      <c r="G4" s="6"/>
    </row>
    <row r="5" spans="1:7" ht="14.45" customHeight="1">
      <c r="A5" s="85" t="s">
        <v>0</v>
      </c>
      <c r="B5" s="85"/>
      <c r="C5" s="85"/>
      <c r="D5" s="85"/>
      <c r="E5" s="85"/>
      <c r="F5" s="85"/>
      <c r="G5" s="85"/>
    </row>
    <row r="6" spans="1:7" ht="14.45" customHeight="1">
      <c r="A6" s="114" t="s">
        <v>1</v>
      </c>
      <c r="B6" s="115"/>
      <c r="C6" s="116"/>
      <c r="D6" s="117" t="s">
        <v>2</v>
      </c>
      <c r="E6" s="117"/>
      <c r="F6" s="117"/>
      <c r="G6" s="117"/>
    </row>
    <row r="7" spans="1:7" ht="14.45" customHeight="1">
      <c r="A7" s="7" t="s">
        <v>3</v>
      </c>
      <c r="B7" s="8"/>
      <c r="C7" s="9"/>
      <c r="D7" s="10" t="s">
        <v>4</v>
      </c>
      <c r="E7" s="10"/>
      <c r="F7" s="11"/>
      <c r="G7" s="12"/>
    </row>
    <row r="8" spans="1:7" ht="14.45" customHeight="1">
      <c r="A8" s="7" t="s">
        <v>5</v>
      </c>
      <c r="B8" s="13"/>
      <c r="C8" s="14"/>
      <c r="D8" s="10" t="s">
        <v>6</v>
      </c>
      <c r="E8" s="10"/>
      <c r="F8" s="15"/>
      <c r="G8" s="16"/>
    </row>
    <row r="9" spans="1:7" ht="14.45" customHeight="1">
      <c r="A9" s="7" t="s">
        <v>7</v>
      </c>
      <c r="B9" s="17"/>
      <c r="C9" s="18"/>
      <c r="D9" s="10" t="s">
        <v>8</v>
      </c>
      <c r="E9" s="10"/>
      <c r="F9" s="19" t="s">
        <v>43</v>
      </c>
      <c r="G9" s="20"/>
    </row>
    <row r="10" spans="1:7" ht="14.45" customHeight="1">
      <c r="A10" s="21" t="s">
        <v>9</v>
      </c>
      <c r="B10" s="22"/>
      <c r="C10" s="23"/>
      <c r="D10" s="10" t="s">
        <v>10</v>
      </c>
      <c r="E10" s="10"/>
      <c r="F10" s="24"/>
      <c r="G10" s="25"/>
    </row>
    <row r="11" spans="1:7">
      <c r="A11" s="11" t="s">
        <v>11</v>
      </c>
      <c r="B11" s="26"/>
      <c r="C11" s="27"/>
      <c r="D11" s="10" t="s">
        <v>12</v>
      </c>
      <c r="E11" s="10"/>
      <c r="F11" s="28"/>
      <c r="G11" s="12"/>
    </row>
    <row r="12" spans="1:7">
      <c r="A12" s="29"/>
      <c r="B12" s="30"/>
      <c r="C12" s="30"/>
      <c r="D12" s="30"/>
      <c r="E12" s="30"/>
      <c r="F12" s="30"/>
      <c r="G12" s="31"/>
    </row>
    <row r="13" spans="1:7" ht="14.45" customHeight="1">
      <c r="A13" s="85" t="s">
        <v>13</v>
      </c>
      <c r="B13" s="85"/>
      <c r="C13" s="85"/>
      <c r="D13" s="85"/>
      <c r="E13" s="85"/>
      <c r="F13" s="85"/>
      <c r="G13" s="85"/>
    </row>
    <row r="14" spans="1:7">
      <c r="A14" s="32" t="s">
        <v>14</v>
      </c>
      <c r="B14" s="118" t="s">
        <v>15</v>
      </c>
      <c r="C14" s="118"/>
      <c r="D14" s="119">
        <v>1361.11</v>
      </c>
      <c r="E14" s="120"/>
      <c r="F14" s="120"/>
      <c r="G14" s="121"/>
    </row>
    <row r="15" spans="1:7">
      <c r="A15" s="33" t="s">
        <v>16</v>
      </c>
      <c r="B15" s="101" t="s">
        <v>15</v>
      </c>
      <c r="C15" s="101"/>
      <c r="D15" s="102"/>
      <c r="E15" s="103"/>
      <c r="F15" s="103"/>
      <c r="G15" s="104"/>
    </row>
    <row r="16" spans="1:7">
      <c r="A16" s="33" t="s">
        <v>17</v>
      </c>
      <c r="B16" s="101" t="s">
        <v>15</v>
      </c>
      <c r="C16" s="101"/>
      <c r="D16" s="122">
        <f>D14+D15</f>
        <v>1361.11</v>
      </c>
      <c r="E16" s="123"/>
      <c r="F16" s="123"/>
      <c r="G16" s="124"/>
    </row>
    <row r="17" spans="1:7">
      <c r="A17" s="34" t="s">
        <v>18</v>
      </c>
      <c r="B17" s="53" t="s">
        <v>15</v>
      </c>
      <c r="C17" s="35">
        <v>0.6</v>
      </c>
      <c r="D17" s="122">
        <f>D16*C17</f>
        <v>816.66599999999994</v>
      </c>
      <c r="E17" s="123"/>
      <c r="F17" s="123"/>
      <c r="G17" s="124"/>
    </row>
    <row r="18" spans="1:7">
      <c r="A18" s="36" t="s">
        <v>19</v>
      </c>
      <c r="B18" s="101" t="s">
        <v>15</v>
      </c>
      <c r="C18" s="101"/>
      <c r="D18" s="102">
        <v>604</v>
      </c>
      <c r="E18" s="103"/>
      <c r="F18" s="103"/>
      <c r="G18" s="104"/>
    </row>
    <row r="19" spans="1:7">
      <c r="A19" s="37" t="s">
        <v>20</v>
      </c>
      <c r="B19" s="101" t="s">
        <v>15</v>
      </c>
      <c r="C19" s="101"/>
      <c r="D19" s="102"/>
      <c r="E19" s="103"/>
      <c r="F19" s="103"/>
      <c r="G19" s="104"/>
    </row>
    <row r="20" spans="1:7" ht="11.45" customHeight="1">
      <c r="A20" s="38" t="s">
        <v>21</v>
      </c>
      <c r="B20" s="105" t="s">
        <v>15</v>
      </c>
      <c r="C20" s="101"/>
      <c r="D20" s="108">
        <f>D17-D18-D19</f>
        <v>212.66599999999994</v>
      </c>
      <c r="E20" s="109"/>
      <c r="F20" s="109"/>
      <c r="G20" s="110"/>
    </row>
    <row r="21" spans="1:7">
      <c r="A21" s="39" t="s">
        <v>22</v>
      </c>
      <c r="B21" s="106"/>
      <c r="C21" s="107"/>
      <c r="D21" s="111"/>
      <c r="E21" s="112"/>
      <c r="F21" s="112"/>
      <c r="G21" s="113"/>
    </row>
    <row r="22" spans="1:7">
      <c r="A22" s="40" t="s">
        <v>23</v>
      </c>
      <c r="B22" s="125" t="s">
        <v>24</v>
      </c>
      <c r="C22" s="126"/>
      <c r="D22" s="127" t="s">
        <v>25</v>
      </c>
      <c r="E22" s="128"/>
      <c r="F22" s="128"/>
      <c r="G22" s="129"/>
    </row>
    <row r="23" spans="1:7">
      <c r="A23" s="41" t="s">
        <v>45</v>
      </c>
      <c r="B23" s="99"/>
      <c r="C23" s="100"/>
      <c r="D23" s="96"/>
      <c r="E23" s="97"/>
      <c r="F23" s="97"/>
      <c r="G23" s="98"/>
    </row>
    <row r="24" spans="1:7">
      <c r="A24" s="41" t="s">
        <v>44</v>
      </c>
      <c r="B24" s="99"/>
      <c r="C24" s="100"/>
      <c r="D24" s="96"/>
      <c r="E24" s="97"/>
      <c r="F24" s="97"/>
      <c r="G24" s="98"/>
    </row>
    <row r="25" spans="1:7">
      <c r="A25" s="41">
        <v>3</v>
      </c>
      <c r="B25" s="99"/>
      <c r="C25" s="100"/>
      <c r="D25" s="96"/>
      <c r="E25" s="97"/>
      <c r="F25" s="97"/>
      <c r="G25" s="98"/>
    </row>
    <row r="26" spans="1:7">
      <c r="A26" s="41">
        <v>4</v>
      </c>
      <c r="B26" s="99"/>
      <c r="C26" s="100"/>
      <c r="D26" s="96"/>
      <c r="E26" s="97"/>
      <c r="F26" s="97"/>
      <c r="G26" s="98"/>
    </row>
    <row r="27" spans="1:7">
      <c r="A27" s="41">
        <v>5</v>
      </c>
      <c r="B27" s="99"/>
      <c r="C27" s="100"/>
      <c r="D27" s="96"/>
      <c r="E27" s="97"/>
      <c r="F27" s="97"/>
      <c r="G27" s="98"/>
    </row>
    <row r="28" spans="1:7">
      <c r="A28" s="41">
        <v>6</v>
      </c>
      <c r="B28" s="99"/>
      <c r="C28" s="100"/>
      <c r="D28" s="96"/>
      <c r="E28" s="97"/>
      <c r="F28" s="97"/>
      <c r="G28" s="98"/>
    </row>
    <row r="29" spans="1:7">
      <c r="A29" s="42">
        <v>7</v>
      </c>
      <c r="B29" s="99"/>
      <c r="C29" s="100"/>
      <c r="D29" s="130"/>
      <c r="E29" s="131"/>
      <c r="F29" s="131"/>
      <c r="G29" s="132"/>
    </row>
    <row r="30" spans="1:7">
      <c r="A30" s="43" t="s">
        <v>26</v>
      </c>
      <c r="B30" s="133">
        <f>SUM(B23:C29)</f>
        <v>0</v>
      </c>
      <c r="C30" s="134"/>
      <c r="D30" s="135">
        <f>SUM(D23:G29)</f>
        <v>0</v>
      </c>
      <c r="E30" s="136"/>
      <c r="F30" s="136"/>
      <c r="G30" s="137"/>
    </row>
    <row r="31" spans="1:7">
      <c r="A31" s="44" t="s">
        <v>27</v>
      </c>
      <c r="B31" s="105" t="s">
        <v>15</v>
      </c>
      <c r="C31" s="101"/>
      <c r="D31" s="108">
        <f>D20+D30</f>
        <v>212.66599999999994</v>
      </c>
      <c r="E31" s="109"/>
      <c r="F31" s="109"/>
      <c r="G31" s="110"/>
    </row>
    <row r="32" spans="1:7" ht="24">
      <c r="A32" s="42" t="s">
        <v>28</v>
      </c>
      <c r="B32" s="106"/>
      <c r="C32" s="107"/>
      <c r="D32" s="111"/>
      <c r="E32" s="112"/>
      <c r="F32" s="112"/>
      <c r="G32" s="113"/>
    </row>
    <row r="33" spans="1:7">
      <c r="A33" s="45"/>
      <c r="B33" s="46"/>
      <c r="C33" s="46"/>
      <c r="D33" s="47"/>
      <c r="E33" s="47"/>
      <c r="F33" s="46"/>
      <c r="G33" s="48"/>
    </row>
    <row r="34" spans="1:7" ht="14.45" customHeight="1">
      <c r="A34" s="85" t="s">
        <v>29</v>
      </c>
      <c r="B34" s="85"/>
      <c r="C34" s="85"/>
      <c r="D34" s="85"/>
      <c r="E34" s="85"/>
      <c r="F34" s="85"/>
      <c r="G34" s="85"/>
    </row>
    <row r="35" spans="1:7">
      <c r="A35" s="49" t="s">
        <v>30</v>
      </c>
      <c r="B35" s="138" t="s">
        <v>15</v>
      </c>
      <c r="C35" s="139"/>
      <c r="D35" s="93">
        <v>20</v>
      </c>
      <c r="E35" s="93"/>
      <c r="F35" s="93"/>
      <c r="G35" s="93"/>
    </row>
    <row r="36" spans="1:7">
      <c r="A36" s="50" t="s">
        <v>31</v>
      </c>
      <c r="B36" s="83" t="s">
        <v>15</v>
      </c>
      <c r="C36" s="84"/>
      <c r="D36" s="140">
        <f>(D31-D35)</f>
        <v>192.66599999999994</v>
      </c>
      <c r="E36" s="140"/>
      <c r="F36" s="140"/>
      <c r="G36" s="140"/>
    </row>
    <row r="37" spans="1:7">
      <c r="A37" s="62" t="s">
        <v>48</v>
      </c>
      <c r="B37" s="60"/>
      <c r="C37" s="61"/>
      <c r="D37" s="141">
        <f>D38+(D38*2%)</f>
        <v>179.10272727272726</v>
      </c>
      <c r="E37" s="141"/>
      <c r="F37" s="141"/>
      <c r="G37" s="142"/>
    </row>
    <row r="38" spans="1:7">
      <c r="A38" s="54" t="s">
        <v>47</v>
      </c>
      <c r="B38" s="56"/>
      <c r="C38" s="55"/>
      <c r="D38" s="136">
        <f>SUM(D41+D41*D40*D39/12)/D39</f>
        <v>175.59090909090909</v>
      </c>
      <c r="E38" s="143" t="e">
        <f>SUM(E35+E35*6.88%*E36/12)/E36</f>
        <v>#DIV/0!</v>
      </c>
      <c r="F38" s="143" t="e">
        <f>SUM(F35+F35*6.88%*F36/12)/F36</f>
        <v>#DIV/0!</v>
      </c>
      <c r="G38" s="144" t="e">
        <f>SUM(G35+G35*6.88%*G36/12)/G36</f>
        <v>#DIV/0!</v>
      </c>
    </row>
    <row r="39" spans="1:7">
      <c r="A39" s="50" t="s">
        <v>32</v>
      </c>
      <c r="B39" s="83" t="s">
        <v>33</v>
      </c>
      <c r="C39" s="84"/>
      <c r="D39" s="93">
        <v>264</v>
      </c>
      <c r="E39" s="93"/>
      <c r="F39" s="93"/>
      <c r="G39" s="93"/>
    </row>
    <row r="40" spans="1:7">
      <c r="A40" s="50" t="s">
        <v>34</v>
      </c>
      <c r="B40" s="138" t="s">
        <v>35</v>
      </c>
      <c r="C40" s="139"/>
      <c r="D40" s="145">
        <v>5.9900000000000002E-2</v>
      </c>
      <c r="E40" s="145"/>
      <c r="F40" s="145"/>
      <c r="G40" s="145"/>
    </row>
    <row r="41" spans="1:7">
      <c r="A41" s="51" t="s">
        <v>36</v>
      </c>
      <c r="B41" s="146" t="s">
        <v>15</v>
      </c>
      <c r="C41" s="147"/>
      <c r="D41" s="148">
        <v>20000</v>
      </c>
      <c r="E41" s="149"/>
      <c r="F41" s="149"/>
      <c r="G41" s="150"/>
    </row>
    <row r="42" spans="1:7">
      <c r="A42" s="29"/>
      <c r="B42" s="30"/>
      <c r="C42" s="30"/>
      <c r="D42" s="30"/>
      <c r="E42" s="30"/>
      <c r="F42" s="30"/>
      <c r="G42" s="31"/>
    </row>
    <row r="43" spans="1:7" ht="14.45" customHeight="1">
      <c r="A43" s="85" t="s">
        <v>37</v>
      </c>
      <c r="B43" s="85"/>
      <c r="C43" s="85"/>
      <c r="D43" s="85"/>
      <c r="E43" s="85"/>
      <c r="F43" s="85"/>
      <c r="G43" s="85"/>
    </row>
    <row r="44" spans="1:7" ht="14.45" customHeight="1">
      <c r="A44" s="52" t="s">
        <v>38</v>
      </c>
      <c r="B44" s="86" t="s">
        <v>15</v>
      </c>
      <c r="C44" s="87"/>
      <c r="D44" s="88">
        <f>D41</f>
        <v>20000</v>
      </c>
      <c r="E44" s="88"/>
      <c r="F44" s="88"/>
      <c r="G44" s="89"/>
    </row>
    <row r="45" spans="1:7" ht="14.45" customHeight="1">
      <c r="A45" s="37" t="s">
        <v>53</v>
      </c>
      <c r="B45" s="94" t="s">
        <v>15</v>
      </c>
      <c r="C45" s="94"/>
      <c r="D45" s="95">
        <f>D44*92%</f>
        <v>18400</v>
      </c>
      <c r="E45" s="95"/>
      <c r="F45" s="95"/>
      <c r="G45" s="95"/>
    </row>
    <row r="46" spans="1:7" ht="14.45" customHeight="1">
      <c r="A46" s="57" t="s">
        <v>46</v>
      </c>
      <c r="B46" s="58"/>
      <c r="C46" s="58"/>
      <c r="D46" s="75">
        <v>20</v>
      </c>
      <c r="E46" s="76"/>
      <c r="F46" s="76"/>
      <c r="G46" s="77"/>
    </row>
    <row r="47" spans="1:7" ht="14.45" customHeight="1">
      <c r="A47" s="57" t="s">
        <v>49</v>
      </c>
      <c r="B47" s="58"/>
      <c r="C47" s="58"/>
      <c r="D47" s="75">
        <f>D37*2</f>
        <v>358.20545454545453</v>
      </c>
      <c r="E47" s="76"/>
      <c r="F47" s="76"/>
      <c r="G47" s="77"/>
    </row>
    <row r="48" spans="1:7" ht="14.45" customHeight="1">
      <c r="A48" s="57" t="s">
        <v>52</v>
      </c>
      <c r="B48" s="58"/>
      <c r="C48" s="58"/>
      <c r="D48" s="90"/>
      <c r="E48" s="91"/>
      <c r="F48" s="91"/>
      <c r="G48" s="92"/>
    </row>
    <row r="49" spans="1:7" ht="14.45" customHeight="1">
      <c r="A49" s="57" t="s">
        <v>50</v>
      </c>
      <c r="B49" s="58"/>
      <c r="C49" s="58"/>
      <c r="D49" s="75">
        <f>B30</f>
        <v>0</v>
      </c>
      <c r="E49" s="76"/>
      <c r="F49" s="76"/>
      <c r="G49" s="77"/>
    </row>
    <row r="50" spans="1:7" ht="14.45" customHeight="1">
      <c r="A50" s="57" t="s">
        <v>51</v>
      </c>
      <c r="B50" s="58"/>
      <c r="C50" s="58"/>
      <c r="D50" s="75">
        <f>SUM((D41*0.5%)+10)</f>
        <v>110</v>
      </c>
      <c r="E50" s="76"/>
      <c r="F50" s="76"/>
      <c r="G50" s="77"/>
    </row>
    <row r="51" spans="1:7" ht="14.45" customHeight="1">
      <c r="A51" s="78" t="s">
        <v>42</v>
      </c>
      <c r="B51" s="79"/>
      <c r="C51" s="79"/>
      <c r="D51" s="80">
        <f>D45-D46-D47-D49-D50</f>
        <v>17911.794545454544</v>
      </c>
      <c r="E51" s="81"/>
      <c r="F51" s="81"/>
      <c r="G51" s="82"/>
    </row>
    <row r="52" spans="1:7" ht="12.75" thickBot="1"/>
    <row r="53" spans="1:7">
      <c r="A53" s="30"/>
      <c r="B53" s="30"/>
      <c r="C53" s="30"/>
      <c r="D53" s="63"/>
      <c r="E53" s="64"/>
      <c r="F53" s="64"/>
      <c r="G53" s="65"/>
    </row>
    <row r="54" spans="1:7">
      <c r="A54" s="30"/>
      <c r="D54" s="66" t="s">
        <v>39</v>
      </c>
      <c r="E54" s="30"/>
      <c r="F54" s="30"/>
      <c r="G54" s="67"/>
    </row>
    <row r="55" spans="1:7">
      <c r="A55" s="30"/>
      <c r="D55" s="68" t="s">
        <v>40</v>
      </c>
      <c r="E55" s="30"/>
      <c r="F55" s="30"/>
      <c r="G55" s="67"/>
    </row>
    <row r="56" spans="1:7" ht="23.25">
      <c r="A56" s="74"/>
      <c r="D56" s="69"/>
      <c r="E56" s="30"/>
      <c r="F56" s="30"/>
      <c r="G56" s="67"/>
    </row>
    <row r="57" spans="1:7" ht="15.75">
      <c r="A57" s="30"/>
      <c r="D57" s="70"/>
      <c r="E57" s="30"/>
      <c r="F57" s="30"/>
      <c r="G57" s="67"/>
    </row>
    <row r="58" spans="1:7" ht="15.75">
      <c r="A58" s="30"/>
      <c r="D58" s="70"/>
      <c r="E58" s="30"/>
      <c r="F58" s="30"/>
      <c r="G58" s="67"/>
    </row>
    <row r="59" spans="1:7" ht="12.75" thickBot="1">
      <c r="A59" s="30"/>
      <c r="B59" s="30"/>
      <c r="C59" s="30"/>
      <c r="D59" s="71"/>
      <c r="E59" s="72"/>
      <c r="F59" s="72"/>
      <c r="G59" s="73"/>
    </row>
    <row r="60" spans="1:7">
      <c r="A60" s="30"/>
      <c r="B60" s="30"/>
      <c r="C60" s="30"/>
      <c r="D60" s="30"/>
      <c r="E60" s="30"/>
    </row>
    <row r="61" spans="1:7">
      <c r="A61" s="30"/>
      <c r="B61" s="30"/>
      <c r="C61" s="30"/>
      <c r="D61" s="30"/>
      <c r="E61" s="30"/>
    </row>
    <row r="62" spans="1:7">
      <c r="A62" s="30"/>
      <c r="B62" s="30"/>
      <c r="C62" s="30"/>
      <c r="D62" s="30"/>
      <c r="E62" s="30"/>
    </row>
  </sheetData>
  <mergeCells count="62">
    <mergeCell ref="D50:G50"/>
    <mergeCell ref="D48:G48"/>
    <mergeCell ref="D36:G36"/>
    <mergeCell ref="B31:C32"/>
    <mergeCell ref="D46:G46"/>
    <mergeCell ref="D47:G47"/>
    <mergeCell ref="D49:G49"/>
    <mergeCell ref="B45:C45"/>
    <mergeCell ref="D45:G45"/>
    <mergeCell ref="D37:G37"/>
    <mergeCell ref="D38:G38"/>
    <mergeCell ref="B39:C39"/>
    <mergeCell ref="D39:G39"/>
    <mergeCell ref="B40:C40"/>
    <mergeCell ref="D40:G40"/>
    <mergeCell ref="B41:C41"/>
    <mergeCell ref="D41:G41"/>
    <mergeCell ref="A43:G43"/>
    <mergeCell ref="B44:C44"/>
    <mergeCell ref="D44:G44"/>
    <mergeCell ref="D25:G25"/>
    <mergeCell ref="B26:C26"/>
    <mergeCell ref="D26:G26"/>
    <mergeCell ref="B27:C27"/>
    <mergeCell ref="D27:G27"/>
    <mergeCell ref="D31:G32"/>
    <mergeCell ref="A34:G34"/>
    <mergeCell ref="B35:C35"/>
    <mergeCell ref="D35:G35"/>
    <mergeCell ref="B28:C28"/>
    <mergeCell ref="D28:G28"/>
    <mergeCell ref="B29:C29"/>
    <mergeCell ref="D29:G29"/>
    <mergeCell ref="B30:C30"/>
    <mergeCell ref="D30:G30"/>
    <mergeCell ref="B15:C15"/>
    <mergeCell ref="D15:G15"/>
    <mergeCell ref="B16:C16"/>
    <mergeCell ref="D16:G16"/>
    <mergeCell ref="D17:G17"/>
    <mergeCell ref="A5:G5"/>
    <mergeCell ref="A6:C6"/>
    <mergeCell ref="D6:G6"/>
    <mergeCell ref="A13:G13"/>
    <mergeCell ref="B14:C14"/>
    <mergeCell ref="D14:G14"/>
    <mergeCell ref="A51:C51"/>
    <mergeCell ref="D51:G51"/>
    <mergeCell ref="B18:C18"/>
    <mergeCell ref="D18:G18"/>
    <mergeCell ref="B19:C19"/>
    <mergeCell ref="D19:G19"/>
    <mergeCell ref="B20:C21"/>
    <mergeCell ref="D20:G21"/>
    <mergeCell ref="B22:C22"/>
    <mergeCell ref="D22:G22"/>
    <mergeCell ref="B23:C23"/>
    <mergeCell ref="D23:G23"/>
    <mergeCell ref="B24:C24"/>
    <mergeCell ref="D24:G24"/>
    <mergeCell ref="B25:C25"/>
    <mergeCell ref="B36:C36"/>
  </mergeCells>
  <pageMargins left="0.31496062992125984" right="0.31496062992125984" top="0.51181102362204722" bottom="0.5118110236220472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RCE-Y2 ,7.88 KONTRAK</vt:lpstr>
      <vt:lpstr>RCE-Y3 4.99</vt:lpstr>
      <vt:lpstr>RCE-Y4 5.99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User_2</cp:lastModifiedBy>
  <cp:lastPrinted>2011-11-02T06:42:42Z</cp:lastPrinted>
  <dcterms:created xsi:type="dcterms:W3CDTF">2011-10-05T03:29:05Z</dcterms:created>
  <dcterms:modified xsi:type="dcterms:W3CDTF">2012-08-11T04:20:21Z</dcterms:modified>
</cp:coreProperties>
</file>